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ry\Documents\Bill Hart District\2023 Popcorn\"/>
    </mc:Choice>
  </mc:AlternateContent>
  <bookViews>
    <workbookView xWindow="0" yWindow="0" windowWidth="16392" windowHeight="5652"/>
  </bookViews>
  <sheets>
    <sheet name="Case Order Helper" sheetId="1" r:id="rId1"/>
    <sheet name="Instruc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D13" i="1"/>
  <c r="D14" i="1"/>
  <c r="D15" i="1"/>
  <c r="D16" i="1"/>
  <c r="D17" i="1"/>
  <c r="D18" i="1"/>
  <c r="D19" i="1"/>
  <c r="D20" i="1"/>
  <c r="B21" i="1" l="1"/>
  <c r="F26" i="1"/>
  <c r="D28" i="1" l="1"/>
  <c r="M15" i="1"/>
  <c r="F25" i="1"/>
  <c r="D25" i="1"/>
  <c r="D27" i="1" s="1"/>
  <c r="F13" i="1" l="1"/>
  <c r="J13" i="1" s="1"/>
  <c r="F23" i="1"/>
  <c r="M22" i="1" s="1"/>
  <c r="D21" i="1"/>
  <c r="F14" i="1"/>
  <c r="J14" i="1" s="1"/>
  <c r="F15" i="1"/>
  <c r="F18" i="1"/>
  <c r="J18" i="1" s="1"/>
  <c r="F19" i="1"/>
  <c r="J19" i="1" s="1"/>
  <c r="F17" i="1"/>
  <c r="J17" i="1" s="1"/>
  <c r="L17" i="1" s="1"/>
  <c r="F27" i="1"/>
  <c r="F12" i="1"/>
  <c r="J12" i="1" s="1"/>
  <c r="F16" i="1"/>
  <c r="F20" i="1"/>
  <c r="J20" i="1" s="1"/>
  <c r="L20" i="1" s="1"/>
  <c r="F24" i="1"/>
  <c r="F11" i="1"/>
  <c r="L14" i="1" l="1"/>
  <c r="M14" i="1" s="1"/>
  <c r="L19" i="1"/>
  <c r="M19" i="1" s="1"/>
  <c r="L12" i="1"/>
  <c r="M12" i="1" s="1"/>
  <c r="L18" i="1"/>
  <c r="M18" i="1" s="1"/>
  <c r="L13" i="1"/>
  <c r="M13" i="1" s="1"/>
  <c r="M20" i="1"/>
  <c r="M17" i="1"/>
  <c r="M16" i="1"/>
  <c r="J21" i="1"/>
  <c r="F21" i="1"/>
  <c r="M21" i="1" l="1"/>
  <c r="L21" i="1"/>
</calcChain>
</file>

<file path=xl/sharedStrings.xml><?xml version="1.0" encoding="utf-8"?>
<sst xmlns="http://schemas.openxmlformats.org/spreadsheetml/2006/main" count="60" uniqueCount="53">
  <si>
    <t>Estimate For</t>
  </si>
  <si>
    <t>Row Labels</t>
  </si>
  <si>
    <t>Sum of Quantity</t>
  </si>
  <si>
    <t>Cases</t>
  </si>
  <si>
    <t>Caramel Corn</t>
  </si>
  <si>
    <t>Popping Corn</t>
  </si>
  <si>
    <t>Salted Caramel Corn - 20 oz.</t>
  </si>
  <si>
    <t>White Cheddar Cheese Popcorn</t>
  </si>
  <si>
    <t>Grand Total</t>
  </si>
  <si>
    <t>Product</t>
  </si>
  <si>
    <t>Military Donations</t>
  </si>
  <si>
    <t>Storefront + Wagon Sales and Military Donations</t>
  </si>
  <si>
    <t>Scouts Selling</t>
  </si>
  <si>
    <t>Kettle Corn Popped Bag</t>
  </si>
  <si>
    <t>Sweet &amp; Savory Collection</t>
  </si>
  <si>
    <t>Blazin Hot Popped Bag</t>
  </si>
  <si>
    <t>Sales Value</t>
  </si>
  <si>
    <t>Price</t>
  </si>
  <si>
    <t>Multiplier</t>
  </si>
  <si>
    <t>Product Cnt</t>
  </si>
  <si>
    <t>Case</t>
  </si>
  <si>
    <t>Per Average Sales Per Scout</t>
  </si>
  <si>
    <t>Average Product Sales Price</t>
  </si>
  <si>
    <t>WLACC</t>
  </si>
  <si>
    <t>Case Order Helper</t>
  </si>
  <si>
    <t>Product Sales</t>
  </si>
  <si>
    <t>Goal Tie Based on Sales Per Scout Number</t>
  </si>
  <si>
    <t>Total Sales Value</t>
  </si>
  <si>
    <t>Adjust the Multiplier to get your Total Sales Value close to your chosen Goal Tie</t>
  </si>
  <si>
    <t>Scouts, and</t>
  </si>
  <si>
    <t>Note 1 - Wagon and Storefront Sales Only</t>
  </si>
  <si>
    <t>Only Input into Yellow Cells</t>
  </si>
  <si>
    <t>UNIT</t>
  </si>
  <si>
    <t>Prod/Case</t>
  </si>
  <si>
    <t>Enter your expected number of storefront/wagon selling scouts</t>
  </si>
  <si>
    <t>Enter your expected average storefront/wagon sales per scout</t>
  </si>
  <si>
    <t>A portion of sales is calculated to be American Heroes/Military Donation sales, the net is your product sales number</t>
  </si>
  <si>
    <t>Case Order Helper Instructions</t>
  </si>
  <si>
    <t>Adjust the Multplier in small increments (0.01 or smaller) to get the total sales value close to your sales tie, shown just below the total sales value.</t>
  </si>
  <si>
    <t>The Cases column is a starting point for your popcorn inventory order, adjust as needed.</t>
  </si>
  <si>
    <t>12 pk Unbelievable Butter - Microwave</t>
  </si>
  <si>
    <t>12pk Unbelievable Butter - Microwave</t>
  </si>
  <si>
    <t>Chocolatey Pretzels</t>
  </si>
  <si>
    <t>Inventory Sales Per Scout (1)</t>
  </si>
  <si>
    <t>Chocolatey Pretzels (Nov Final Order)</t>
  </si>
  <si>
    <t>(A)</t>
  </si>
  <si>
    <t>Pack ??</t>
  </si>
  <si>
    <t>2023 Storefront and Wagon</t>
  </si>
  <si>
    <t>WLACC Year 2022 Inventory Sales</t>
  </si>
  <si>
    <t>Sea Salt Bags (28)</t>
  </si>
  <si>
    <t>S'mores</t>
  </si>
  <si>
    <t>2023 Case Order for Storefront/Wagon</t>
  </si>
  <si>
    <t>G Kealey, 5/12/2023, v4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</si>
</sst>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6" fontId="2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0" applyNumberFormat="1"/>
    <xf numFmtId="43" fontId="0" fillId="0" borderId="0" xfId="1" applyFont="1"/>
    <xf numFmtId="43" fontId="0" fillId="0" borderId="2" xfId="0" applyNumberFormat="1" applyBorder="1"/>
    <xf numFmtId="44" fontId="0" fillId="0" borderId="0" xfId="2" applyFont="1"/>
    <xf numFmtId="164" fontId="0" fillId="0" borderId="0" xfId="2" applyNumberFormat="1" applyFont="1"/>
    <xf numFmtId="0" fontId="0" fillId="0" borderId="0" xfId="0" applyAlignment="1">
      <alignment wrapText="1"/>
    </xf>
    <xf numFmtId="6" fontId="0" fillId="0" borderId="2" xfId="0" applyNumberFormat="1" applyBorder="1"/>
    <xf numFmtId="6" fontId="0" fillId="0" borderId="0" xfId="0" applyNumberFormat="1"/>
    <xf numFmtId="0" fontId="3" fillId="0" borderId="0" xfId="0" applyFont="1"/>
    <xf numFmtId="0" fontId="2" fillId="0" borderId="0" xfId="0" applyFont="1" applyAlignment="1">
      <alignment horizontal="left"/>
    </xf>
    <xf numFmtId="165" fontId="2" fillId="0" borderId="2" xfId="1" applyNumberFormat="1" applyFont="1" applyBorder="1"/>
    <xf numFmtId="164" fontId="2" fillId="0" borderId="0" xfId="2" applyNumberFormat="1" applyFont="1"/>
    <xf numFmtId="164" fontId="2" fillId="0" borderId="0" xfId="0" applyNumberFormat="1" applyFont="1" applyAlignment="1">
      <alignment horizontal="left"/>
    </xf>
    <xf numFmtId="164" fontId="2" fillId="0" borderId="2" xfId="0" applyNumberFormat="1" applyFont="1" applyBorder="1"/>
    <xf numFmtId="165" fontId="0" fillId="3" borderId="3" xfId="0" applyNumberFormat="1" applyFill="1" applyBorder="1"/>
    <xf numFmtId="165" fontId="0" fillId="0" borderId="0" xfId="0" applyNumberFormat="1"/>
    <xf numFmtId="165" fontId="2" fillId="0" borderId="2" xfId="0" applyNumberFormat="1" applyFont="1" applyBorder="1"/>
    <xf numFmtId="0" fontId="2" fillId="2" borderId="3" xfId="0" applyFont="1" applyFill="1" applyBorder="1"/>
    <xf numFmtId="0" fontId="4" fillId="0" borderId="0" xfId="0" applyFont="1"/>
    <xf numFmtId="0" fontId="2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3" fillId="0" borderId="7" xfId="0" applyFont="1" applyBorder="1"/>
    <xf numFmtId="0" fontId="3" fillId="0" borderId="0" xfId="0" applyFont="1" applyBorder="1"/>
    <xf numFmtId="0" fontId="3" fillId="0" borderId="8" xfId="0" applyFont="1" applyBorder="1" applyAlignment="1">
      <alignment horizontal="center"/>
    </xf>
    <xf numFmtId="0" fontId="0" fillId="0" borderId="7" xfId="0" applyBorder="1" applyAlignment="1">
      <alignment horizontal="left"/>
    </xf>
    <xf numFmtId="165" fontId="0" fillId="0" borderId="0" xfId="1" applyNumberFormat="1" applyFont="1" applyBorder="1"/>
    <xf numFmtId="43" fontId="0" fillId="0" borderId="8" xfId="0" applyNumberFormat="1" applyBorder="1"/>
    <xf numFmtId="0" fontId="2" fillId="0" borderId="7" xfId="0" applyFont="1" applyBorder="1" applyAlignment="1">
      <alignment horizontal="left"/>
    </xf>
    <xf numFmtId="0" fontId="2" fillId="0" borderId="0" xfId="0" applyFont="1" applyBorder="1"/>
    <xf numFmtId="43" fontId="2" fillId="0" borderId="9" xfId="0" applyNumberFormat="1" applyFont="1" applyBorder="1"/>
    <xf numFmtId="44" fontId="2" fillId="0" borderId="0" xfId="2" applyFont="1" applyBorder="1"/>
    <xf numFmtId="0" fontId="0" fillId="0" borderId="7" xfId="0" applyBorder="1" applyAlignment="1">
      <alignment wrapText="1"/>
    </xf>
    <xf numFmtId="164" fontId="0" fillId="0" borderId="9" xfId="0" applyNumberFormat="1" applyBorder="1"/>
    <xf numFmtId="44" fontId="0" fillId="0" borderId="8" xfId="0" applyNumberFormat="1" applyBorder="1"/>
    <xf numFmtId="44" fontId="0" fillId="0" borderId="8" xfId="2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2" fillId="0" borderId="0" xfId="0" applyNumberFormat="1" applyFont="1"/>
    <xf numFmtId="0" fontId="5" fillId="0" borderId="0" xfId="0" applyFont="1"/>
    <xf numFmtId="0" fontId="2" fillId="2" borderId="3" xfId="0" applyFont="1" applyFill="1" applyBorder="1" applyAlignment="1">
      <alignment horizontal="center"/>
    </xf>
    <xf numFmtId="0" fontId="6" fillId="0" borderId="0" xfId="0" applyFont="1"/>
    <xf numFmtId="164" fontId="0" fillId="0" borderId="3" xfId="2" applyNumberFormat="1" applyFont="1" applyBorder="1"/>
    <xf numFmtId="0" fontId="0" fillId="0" borderId="13" xfId="0" applyBorder="1"/>
    <xf numFmtId="0" fontId="3" fillId="0" borderId="0" xfId="0" applyFont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/>
    <xf numFmtId="165" fontId="9" fillId="0" borderId="0" xfId="1" applyNumberFormat="1" applyFont="1" applyBorder="1"/>
    <xf numFmtId="44" fontId="8" fillId="0" borderId="0" xfId="2" applyFont="1"/>
    <xf numFmtId="0" fontId="9" fillId="0" borderId="0" xfId="0" applyFont="1" applyBorder="1"/>
    <xf numFmtId="0" fontId="9" fillId="0" borderId="0" xfId="0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D9" workbookViewId="0">
      <selection activeCell="K12" sqref="K12"/>
    </sheetView>
  </sheetViews>
  <sheetFormatPr defaultRowHeight="14.4" x14ac:dyDescent="0.3"/>
  <cols>
    <col min="1" max="1" width="32.6640625" bestFit="1" customWidth="1"/>
    <col min="2" max="2" width="14.88671875" bestFit="1" customWidth="1"/>
    <col min="3" max="3" width="10.77734375" customWidth="1"/>
    <col min="4" max="4" width="12" customWidth="1"/>
    <col min="5" max="5" width="9.6640625" customWidth="1"/>
    <col min="6" max="6" width="11.33203125" bestFit="1" customWidth="1"/>
    <col min="8" max="8" width="36.109375" customWidth="1"/>
    <col min="11" max="11" width="9.77734375" customWidth="1"/>
    <col min="12" max="12" width="11" bestFit="1" customWidth="1"/>
    <col min="13" max="13" width="11.44140625" customWidth="1"/>
    <col min="15" max="15" width="10.109375" bestFit="1" customWidth="1"/>
  </cols>
  <sheetData>
    <row r="1" spans="1:13" x14ac:dyDescent="0.3">
      <c r="A1" s="1" t="s">
        <v>23</v>
      </c>
      <c r="L1" t="s">
        <v>52</v>
      </c>
    </row>
    <row r="2" spans="1:13" x14ac:dyDescent="0.3">
      <c r="A2" s="1" t="s">
        <v>47</v>
      </c>
    </row>
    <row r="3" spans="1:13" x14ac:dyDescent="0.3">
      <c r="A3" s="1" t="s">
        <v>24</v>
      </c>
    </row>
    <row r="4" spans="1:13" x14ac:dyDescent="0.3">
      <c r="A4" s="1" t="s">
        <v>31</v>
      </c>
    </row>
    <row r="5" spans="1:13" x14ac:dyDescent="0.3">
      <c r="A5" s="1" t="s">
        <v>32</v>
      </c>
      <c r="B5" s="54" t="s">
        <v>46</v>
      </c>
      <c r="F5" s="2" t="s">
        <v>20</v>
      </c>
    </row>
    <row r="6" spans="1:13" x14ac:dyDescent="0.3">
      <c r="A6" s="1"/>
      <c r="F6" s="2" t="s">
        <v>0</v>
      </c>
    </row>
    <row r="7" spans="1:13" ht="15" thickBot="1" x14ac:dyDescent="0.35">
      <c r="F7" s="49">
        <v>12</v>
      </c>
    </row>
    <row r="8" spans="1:13" ht="18.600000000000001" thickBot="1" x14ac:dyDescent="0.4">
      <c r="A8" s="24" t="s">
        <v>48</v>
      </c>
      <c r="B8" s="25"/>
      <c r="C8" s="25"/>
      <c r="D8" s="26"/>
      <c r="F8" s="1" t="s">
        <v>29</v>
      </c>
      <c r="H8" s="23" t="s">
        <v>51</v>
      </c>
    </row>
    <row r="9" spans="1:13" ht="15" thickBot="1" x14ac:dyDescent="0.35">
      <c r="A9" s="27"/>
      <c r="B9" s="28"/>
      <c r="C9" s="28"/>
      <c r="D9" s="29"/>
      <c r="F9" s="3">
        <v>500</v>
      </c>
      <c r="H9" s="1"/>
      <c r="I9" s="1" t="s">
        <v>18</v>
      </c>
      <c r="J9" s="22">
        <v>1.02</v>
      </c>
    </row>
    <row r="10" spans="1:13" x14ac:dyDescent="0.3">
      <c r="A10" s="30" t="s">
        <v>1</v>
      </c>
      <c r="B10" s="31" t="s">
        <v>2</v>
      </c>
      <c r="C10" s="53" t="s">
        <v>33</v>
      </c>
      <c r="D10" s="32" t="s">
        <v>3</v>
      </c>
      <c r="F10" s="2" t="s">
        <v>43</v>
      </c>
      <c r="H10" s="13" t="s">
        <v>9</v>
      </c>
      <c r="I10" s="4" t="s">
        <v>17</v>
      </c>
      <c r="J10" s="4" t="s">
        <v>3</v>
      </c>
      <c r="K10" s="4" t="s">
        <v>33</v>
      </c>
      <c r="L10" s="4" t="s">
        <v>19</v>
      </c>
      <c r="M10" s="4" t="s">
        <v>16</v>
      </c>
    </row>
    <row r="11" spans="1:13" x14ac:dyDescent="0.3">
      <c r="A11" s="33"/>
      <c r="B11" s="34"/>
      <c r="C11" s="28"/>
      <c r="D11" s="35"/>
      <c r="F11" s="6">
        <f t="shared" ref="F11:F20" si="0">D11*F$25/D$25</f>
        <v>0</v>
      </c>
      <c r="I11" s="8"/>
      <c r="J11" s="5"/>
      <c r="M11" s="8"/>
    </row>
    <row r="12" spans="1:13" x14ac:dyDescent="0.3">
      <c r="A12" s="33" t="s">
        <v>41</v>
      </c>
      <c r="B12" s="57">
        <v>1325</v>
      </c>
      <c r="C12" s="59">
        <v>6</v>
      </c>
      <c r="D12" s="35">
        <f t="shared" ref="D12:D20" si="1">B12/C12</f>
        <v>220.83333333333334</v>
      </c>
      <c r="F12" s="6">
        <f t="shared" si="0"/>
        <v>4.6347145365635249</v>
      </c>
      <c r="H12" s="14" t="s">
        <v>40</v>
      </c>
      <c r="I12" s="58">
        <v>25</v>
      </c>
      <c r="J12" s="19">
        <f>ROUND(F12*J9,0)</f>
        <v>5</v>
      </c>
      <c r="K12">
        <v>6</v>
      </c>
      <c r="L12" s="20">
        <f>J12*K12</f>
        <v>30</v>
      </c>
      <c r="M12" s="9">
        <f>I12*L12</f>
        <v>750</v>
      </c>
    </row>
    <row r="13" spans="1:13" x14ac:dyDescent="0.3">
      <c r="A13" s="33" t="s">
        <v>4</v>
      </c>
      <c r="B13" s="57">
        <v>4346</v>
      </c>
      <c r="C13" s="59">
        <v>12</v>
      </c>
      <c r="D13" s="35">
        <f t="shared" si="1"/>
        <v>362.16666666666669</v>
      </c>
      <c r="F13" s="6">
        <f t="shared" si="0"/>
        <v>7.6009318399641819</v>
      </c>
      <c r="H13" s="1" t="s">
        <v>13</v>
      </c>
      <c r="I13" s="58">
        <v>15</v>
      </c>
      <c r="J13" s="19">
        <f>ROUND(F13*J9,0)</f>
        <v>8</v>
      </c>
      <c r="K13">
        <v>12</v>
      </c>
      <c r="L13" s="20">
        <f t="shared" ref="L13:L20" si="2">J13*K13</f>
        <v>96</v>
      </c>
      <c r="M13" s="9">
        <f t="shared" ref="M13:M20" si="3">I13*L13</f>
        <v>1440</v>
      </c>
    </row>
    <row r="14" spans="1:13" x14ac:dyDescent="0.3">
      <c r="A14" s="33" t="s">
        <v>14</v>
      </c>
      <c r="B14" s="57">
        <v>102</v>
      </c>
      <c r="C14" s="60">
        <v>1</v>
      </c>
      <c r="D14" s="35">
        <f t="shared" si="1"/>
        <v>102</v>
      </c>
      <c r="F14" s="6">
        <f t="shared" si="0"/>
        <v>2.140713431227832</v>
      </c>
      <c r="H14" s="1" t="s">
        <v>49</v>
      </c>
      <c r="I14" s="58">
        <v>50</v>
      </c>
      <c r="J14" s="19">
        <f>ROUND(F14*J9,0)</f>
        <v>2</v>
      </c>
      <c r="K14">
        <v>1</v>
      </c>
      <c r="L14" s="20">
        <f t="shared" si="2"/>
        <v>2</v>
      </c>
      <c r="M14" s="9">
        <f t="shared" si="3"/>
        <v>100</v>
      </c>
    </row>
    <row r="15" spans="1:13" x14ac:dyDescent="0.3">
      <c r="A15" s="33" t="s">
        <v>42</v>
      </c>
      <c r="B15" s="57">
        <v>100</v>
      </c>
      <c r="C15" s="60">
        <v>12</v>
      </c>
      <c r="D15" s="35">
        <f t="shared" si="1"/>
        <v>8.3333333333333339</v>
      </c>
      <c r="F15" s="6">
        <f t="shared" si="0"/>
        <v>0.1748948881722085</v>
      </c>
      <c r="H15" s="55" t="s">
        <v>44</v>
      </c>
      <c r="I15" s="8"/>
      <c r="J15" s="20"/>
      <c r="M15" s="9">
        <f t="shared" si="3"/>
        <v>0</v>
      </c>
    </row>
    <row r="16" spans="1:13" x14ac:dyDescent="0.3">
      <c r="A16" s="33" t="s">
        <v>15</v>
      </c>
      <c r="B16" s="57">
        <v>1034</v>
      </c>
      <c r="C16" s="60">
        <v>8</v>
      </c>
      <c r="D16" s="35">
        <f t="shared" si="1"/>
        <v>129.25</v>
      </c>
      <c r="F16" s="6">
        <f t="shared" si="0"/>
        <v>2.7126197155509537</v>
      </c>
      <c r="H16" s="1"/>
      <c r="I16" s="8"/>
      <c r="J16" s="8"/>
      <c r="L16" s="20"/>
      <c r="M16" s="9">
        <f t="shared" si="3"/>
        <v>0</v>
      </c>
    </row>
    <row r="17" spans="1:14" x14ac:dyDescent="0.3">
      <c r="A17" s="33" t="s">
        <v>5</v>
      </c>
      <c r="B17" s="57">
        <v>625</v>
      </c>
      <c r="C17" s="60">
        <v>9</v>
      </c>
      <c r="D17" s="35">
        <f t="shared" si="1"/>
        <v>69.444444444444443</v>
      </c>
      <c r="F17" s="6">
        <f t="shared" si="0"/>
        <v>1.457457401435071</v>
      </c>
      <c r="H17" s="14" t="s">
        <v>5</v>
      </c>
      <c r="I17" s="58">
        <v>17</v>
      </c>
      <c r="J17" s="19">
        <f>ROUND(F17*J9,0)</f>
        <v>1</v>
      </c>
      <c r="K17">
        <v>9</v>
      </c>
      <c r="L17" s="20">
        <f t="shared" si="2"/>
        <v>9</v>
      </c>
      <c r="M17" s="9">
        <f t="shared" si="3"/>
        <v>153</v>
      </c>
    </row>
    <row r="18" spans="1:14" x14ac:dyDescent="0.3">
      <c r="A18" s="33" t="s">
        <v>13</v>
      </c>
      <c r="B18" s="57">
        <v>2303</v>
      </c>
      <c r="C18" s="60">
        <v>12</v>
      </c>
      <c r="D18" s="35">
        <f t="shared" si="1"/>
        <v>191.91666666666666</v>
      </c>
      <c r="F18" s="6">
        <f t="shared" si="0"/>
        <v>4.0278292746059616</v>
      </c>
      <c r="H18" s="1" t="s">
        <v>50</v>
      </c>
      <c r="I18" s="58">
        <v>25</v>
      </c>
      <c r="J18" s="19">
        <f>ROUND(F18*J9,0)</f>
        <v>4</v>
      </c>
      <c r="K18">
        <v>12</v>
      </c>
      <c r="L18" s="20">
        <f t="shared" si="2"/>
        <v>48</v>
      </c>
      <c r="M18" s="9">
        <f t="shared" si="3"/>
        <v>1200</v>
      </c>
    </row>
    <row r="19" spans="1:14" x14ac:dyDescent="0.3">
      <c r="A19" s="33" t="s">
        <v>6</v>
      </c>
      <c r="B19" s="57">
        <v>1409</v>
      </c>
      <c r="C19" s="60">
        <v>12</v>
      </c>
      <c r="D19" s="35">
        <f t="shared" si="1"/>
        <v>117.41666666666667</v>
      </c>
      <c r="F19" s="6">
        <f t="shared" si="0"/>
        <v>2.4642689743464179</v>
      </c>
      <c r="H19" s="14" t="s">
        <v>6</v>
      </c>
      <c r="I19" s="58">
        <v>25</v>
      </c>
      <c r="J19" s="19">
        <f>ROUND(F19*J9,0)</f>
        <v>3</v>
      </c>
      <c r="K19">
        <v>12</v>
      </c>
      <c r="L19" s="20">
        <f t="shared" si="2"/>
        <v>36</v>
      </c>
      <c r="M19" s="9">
        <f t="shared" si="3"/>
        <v>900</v>
      </c>
    </row>
    <row r="20" spans="1:14" x14ac:dyDescent="0.3">
      <c r="A20" s="33" t="s">
        <v>7</v>
      </c>
      <c r="B20" s="57">
        <v>2356</v>
      </c>
      <c r="C20" s="60">
        <v>8</v>
      </c>
      <c r="D20" s="35">
        <f t="shared" si="1"/>
        <v>294.5</v>
      </c>
      <c r="F20" s="6">
        <f t="shared" si="0"/>
        <v>6.1807853480058483</v>
      </c>
      <c r="H20" s="14" t="s">
        <v>7</v>
      </c>
      <c r="I20" s="58">
        <v>20</v>
      </c>
      <c r="J20" s="19">
        <f>ROUND(F20*J9,0)</f>
        <v>6</v>
      </c>
      <c r="K20">
        <v>8</v>
      </c>
      <c r="L20" s="20">
        <f t="shared" si="2"/>
        <v>48</v>
      </c>
      <c r="M20" s="9">
        <f t="shared" si="3"/>
        <v>960</v>
      </c>
    </row>
    <row r="21" spans="1:14" ht="15" thickBot="1" x14ac:dyDescent="0.35">
      <c r="A21" s="36" t="s">
        <v>8</v>
      </c>
      <c r="B21" s="15">
        <f>SUM(B11:B20)</f>
        <v>13600</v>
      </c>
      <c r="C21" s="37"/>
      <c r="D21" s="38">
        <f>SUM(D11:D20)</f>
        <v>1495.8611111111113</v>
      </c>
      <c r="F21" s="7">
        <f>SUM(F11:F20)</f>
        <v>31.394215409872004</v>
      </c>
      <c r="H21" s="14" t="s">
        <v>27</v>
      </c>
      <c r="J21" s="21">
        <f>SUM(J11:J20)</f>
        <v>29</v>
      </c>
      <c r="K21" s="21"/>
      <c r="L21" s="21">
        <f>SUM(L11:L20)</f>
        <v>269</v>
      </c>
      <c r="M21" s="18">
        <f>SUM(M11:M20)</f>
        <v>5503</v>
      </c>
      <c r="N21" s="1"/>
    </row>
    <row r="22" spans="1:14" ht="15" thickTop="1" x14ac:dyDescent="0.3">
      <c r="A22" s="27"/>
      <c r="B22" s="28"/>
      <c r="C22" s="28"/>
      <c r="D22" s="29"/>
      <c r="H22" s="1" t="s">
        <v>26</v>
      </c>
      <c r="L22" s="5"/>
      <c r="M22" s="17">
        <f>F23</f>
        <v>5595.2792371784553</v>
      </c>
      <c r="N22" s="56" t="s">
        <v>45</v>
      </c>
    </row>
    <row r="23" spans="1:14" x14ac:dyDescent="0.3">
      <c r="A23" s="27" t="s">
        <v>25</v>
      </c>
      <c r="B23" s="39"/>
      <c r="C23" s="28"/>
      <c r="D23" s="51">
        <v>266602</v>
      </c>
      <c r="F23" s="16">
        <f>D23*F$25/D$25</f>
        <v>5595.2792371784553</v>
      </c>
      <c r="G23" s="56" t="s">
        <v>45</v>
      </c>
      <c r="H23" s="48" t="s">
        <v>28</v>
      </c>
      <c r="M23" s="47"/>
    </row>
    <row r="24" spans="1:14" x14ac:dyDescent="0.3">
      <c r="A24" s="27" t="s">
        <v>10</v>
      </c>
      <c r="B24" s="28"/>
      <c r="C24" s="28"/>
      <c r="D24" s="51">
        <v>19284</v>
      </c>
      <c r="F24" s="9">
        <f>D24*F$25/D$25</f>
        <v>404.72076282154427</v>
      </c>
    </row>
    <row r="25" spans="1:14" ht="29.4" thickBot="1" x14ac:dyDescent="0.35">
      <c r="A25" s="40" t="s">
        <v>11</v>
      </c>
      <c r="B25" s="28"/>
      <c r="C25" s="28"/>
      <c r="D25" s="41">
        <f>SUM(D23:D24)</f>
        <v>285886</v>
      </c>
      <c r="E25" s="10"/>
      <c r="F25" s="11">
        <f>F9*F26</f>
        <v>6000</v>
      </c>
    </row>
    <row r="26" spans="1:14" ht="15" thickTop="1" x14ac:dyDescent="0.3">
      <c r="A26" s="27" t="s">
        <v>12</v>
      </c>
      <c r="B26" s="28"/>
      <c r="C26" s="28"/>
      <c r="D26" s="52">
        <v>491</v>
      </c>
      <c r="F26">
        <f>F7</f>
        <v>12</v>
      </c>
    </row>
    <row r="27" spans="1:14" x14ac:dyDescent="0.3">
      <c r="A27" s="27" t="s">
        <v>21</v>
      </c>
      <c r="B27" s="28"/>
      <c r="C27" s="28"/>
      <c r="D27" s="42">
        <f>D25/D26</f>
        <v>582.25254582484729</v>
      </c>
      <c r="F27" s="12">
        <f>F25/F26</f>
        <v>500</v>
      </c>
    </row>
    <row r="28" spans="1:14" x14ac:dyDescent="0.3">
      <c r="A28" s="27" t="s">
        <v>22</v>
      </c>
      <c r="B28" s="28"/>
      <c r="C28" s="28"/>
      <c r="D28" s="43">
        <f>D23/B21</f>
        <v>19.603088235294116</v>
      </c>
    </row>
    <row r="29" spans="1:14" ht="15" thickBot="1" x14ac:dyDescent="0.35">
      <c r="A29" s="44"/>
      <c r="B29" s="45"/>
      <c r="C29" s="45"/>
      <c r="D29" s="46"/>
      <c r="F29" s="50" t="s">
        <v>30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8" sqref="B8"/>
    </sheetView>
  </sheetViews>
  <sheetFormatPr defaultRowHeight="14.4" x14ac:dyDescent="0.3"/>
  <sheetData>
    <row r="1" spans="1:2" x14ac:dyDescent="0.3">
      <c r="A1" t="s">
        <v>37</v>
      </c>
    </row>
    <row r="3" spans="1:2" x14ac:dyDescent="0.3">
      <c r="A3">
        <v>1</v>
      </c>
      <c r="B3" t="s">
        <v>34</v>
      </c>
    </row>
    <row r="4" spans="1:2" x14ac:dyDescent="0.3">
      <c r="A4">
        <v>2</v>
      </c>
      <c r="B4" t="s">
        <v>35</v>
      </c>
    </row>
    <row r="5" spans="1:2" x14ac:dyDescent="0.3">
      <c r="A5">
        <v>3</v>
      </c>
      <c r="B5" t="s">
        <v>36</v>
      </c>
    </row>
    <row r="6" spans="1:2" x14ac:dyDescent="0.3">
      <c r="A6">
        <v>4</v>
      </c>
      <c r="B6" t="s">
        <v>38</v>
      </c>
    </row>
    <row r="7" spans="1:2" x14ac:dyDescent="0.3">
      <c r="A7">
        <v>5</v>
      </c>
      <c r="B7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Case Order Helper</vt:lpstr>
      <vt:lpstr>Instructions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Gary</cp:lastModifiedBy>
  <cp:lastPrinted>2021-08-24T03:08:01Z</cp:lastPrinted>
  <dcterms:created xsi:type="dcterms:W3CDTF">2021-08-01T23:22:13Z</dcterms:created>
  <dcterms:modified xsi:type="dcterms:W3CDTF">2023-08-12T01:42:15Z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